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075" windowHeight="11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<sst xmlns="http://schemas.openxmlformats.org/spreadsheetml/2006/main" count="56" uniqueCount="55">
  <si>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Утверждаю</t>
  </si>
  <si>
    <t>Директор ООО"Ремэкспосервис-5"</t>
  </si>
  <si>
    <t>_____________В.А.Ласовский</t>
  </si>
  <si>
    <t>Отчет</t>
  </si>
  <si>
    <t>о использовании денежных средств, поступивших в виде оплаты</t>
  </si>
  <si>
    <t>за текущее содержание жилых помещений квартир по адресу:</t>
  </si>
  <si>
    <t>Муниципальные квартиры с01/01/2012 по31/10/2012</t>
  </si>
  <si>
    <t>Услуга</t>
  </si>
  <si>
    <t>всего мун</t>
  </si>
  <si>
    <t>Всего начислено</t>
  </si>
  <si>
    <r>
      <t>Перечис</t>
    </r>
    <r>
      <rPr>
        <b/>
        <sz val="10"/>
        <rFont val="Arial Cyr"/>
        <family val="0"/>
      </rPr>
      <t>.НДС 18%</t>
    </r>
  </si>
  <si>
    <t>Всего поступило</t>
  </si>
  <si>
    <t xml:space="preserve">Процент </t>
  </si>
  <si>
    <t>Долг перед</t>
  </si>
  <si>
    <t>Процент</t>
  </si>
  <si>
    <t>Оплата упр.</t>
  </si>
  <si>
    <t>поступления</t>
  </si>
  <si>
    <t>упр.орг.</t>
  </si>
  <si>
    <t>задолж.</t>
  </si>
  <si>
    <t>орг.поставщ.</t>
  </si>
  <si>
    <t>Техническое обслуживание</t>
  </si>
  <si>
    <t>Отопление</t>
  </si>
  <si>
    <t>Горячая вода</t>
  </si>
  <si>
    <t>АППЗ</t>
  </si>
  <si>
    <t>Лифт</t>
  </si>
  <si>
    <t>Радио</t>
  </si>
  <si>
    <t>Антенна</t>
  </si>
  <si>
    <t>Очистка мусоропровода</t>
  </si>
  <si>
    <t>Санитарное содержание придом.территор.</t>
  </si>
  <si>
    <t>Холодная вода</t>
  </si>
  <si>
    <t>Водоотведение хол.воды</t>
  </si>
  <si>
    <t>Водоотведение гор.воды</t>
  </si>
  <si>
    <t>Текущий ремонт</t>
  </si>
  <si>
    <t>Управление многоквартирным домом</t>
  </si>
  <si>
    <t>Эл.снабжение МОП</t>
  </si>
  <si>
    <t>Эксплуат.приборов эл/снабжения</t>
  </si>
  <si>
    <t>Услуги ВЦ</t>
  </si>
  <si>
    <t>Услуги сб/банка</t>
  </si>
  <si>
    <t>Эксплуат.прибора хол воды</t>
  </si>
  <si>
    <t>Кап.ремонт лифта</t>
  </si>
  <si>
    <t>Итого</t>
  </si>
  <si>
    <t>за год мун.</t>
  </si>
  <si>
    <t>за год соб.</t>
  </si>
  <si>
    <t>Общедомов.нужды хол.воды</t>
  </si>
  <si>
    <t>Общедомов.нужды гор.воды</t>
  </si>
  <si>
    <t>Общедомов.нужды водоотведения</t>
  </si>
  <si>
    <t xml:space="preserve">Общедомов.нужды отопления </t>
  </si>
  <si>
    <t xml:space="preserve">    </t>
  </si>
  <si>
    <t xml:space="preserve">  </t>
  </si>
  <si>
    <t xml:space="preserve">                     </t>
  </si>
  <si>
    <t>Московский проспект, д.207   с 01/01/2012  по  31/12/2012г.</t>
  </si>
  <si>
    <t>на 1м кв. в месяц</t>
  </si>
  <si>
    <t>Налоговая декларация по налогу, уплачиваемому в связи с применением упрощенной системы нало-гообложения (форма по КНД 1152017) за 2012 год, предоставляется в контролирующий орган в срок до 31.03.2013г.</t>
  </si>
  <si>
    <t xml:space="preserve">Управляющая организация ООО «Ремэкспосервис-5» применяет упрощенную систему налогообложения, поэтому согласно ФЗ «О бухгалтерском отчете» </t>
  </si>
  <si>
    <t>освобождена от обязанности составления бухгалтерского баланса (уведомление о возможности применения упрощенной системы налогообложения № 2554 от 27.12.2006г.)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</si>
</sst>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10" fontId="3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9" fontId="3" fillId="0" borderId="4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5"/>
  <sheetViews>
    <sheetView tabSelected="1" workbookViewId="0" topLeftCell="A4">
      <selection activeCell="Y49" sqref="Y49"/>
    </sheetView>
  </sheetViews>
  <sheetFormatPr defaultColWidth="9.00390625" defaultRowHeight="12.75"/>
  <cols>
    <col min="1" max="1" width="0.875" style="0" customWidth="1"/>
    <col min="2" max="2" width="36.875" style="0" customWidth="1"/>
    <col min="3" max="5" width="9.25390625" style="0" hidden="1" customWidth="1"/>
    <col min="6" max="7" width="0" style="0" hidden="1" customWidth="1"/>
    <col min="8" max="13" width="9.25390625" style="0" hidden="1" customWidth="1"/>
    <col min="14" max="15" width="0" style="0" hidden="1" customWidth="1"/>
    <col min="16" max="16" width="9.25390625" style="0" hidden="1" customWidth="1"/>
    <col min="17" max="17" width="9.625" style="0" hidden="1" customWidth="1"/>
    <col min="18" max="18" width="12.125" style="0" hidden="1" customWidth="1"/>
    <col min="19" max="19" width="12.75390625" style="0" hidden="1" customWidth="1"/>
    <col min="20" max="20" width="11.125" style="0" hidden="1" customWidth="1"/>
    <col min="21" max="21" width="11.625" style="0" hidden="1" customWidth="1"/>
    <col min="22" max="23" width="14.375" style="0" customWidth="1"/>
    <col min="24" max="24" width="16.125" style="0" customWidth="1"/>
    <col min="25" max="25" width="14.00390625" style="0" customWidth="1"/>
    <col min="26" max="26" width="11.75390625" style="0" customWidth="1"/>
    <col min="27" max="27" width="9.625" style="0" customWidth="1"/>
    <col min="28" max="28" width="8.625" style="0" customWidth="1"/>
    <col min="29" max="29" width="10.25390625" style="0" customWidth="1"/>
  </cols>
  <sheetData>
    <row r="1" spans="26:28" ht="12.75">
      <c r="Z1" s="1" t="s">
        <v>0</v>
      </c>
      <c r="AA1" s="1"/>
      <c r="AB1" s="1"/>
    </row>
    <row r="2" spans="26:29" ht="12.75">
      <c r="Z2" s="1" t="s">
        <v>1</v>
      </c>
      <c r="AA2" s="1"/>
      <c r="AB2" s="1"/>
      <c r="AC2" s="1"/>
    </row>
    <row r="3" spans="26:28" ht="12.75">
      <c r="Z3" s="1" t="s">
        <v>2</v>
      </c>
      <c r="AA3" s="1"/>
      <c r="AB3" s="1"/>
    </row>
    <row r="4" spans="21:23" ht="12.75">
      <c r="U4" t="s">
        <v>49</v>
      </c>
      <c r="V4" s="1" t="s">
        <v>3</v>
      </c>
      <c r="W4" s="1"/>
    </row>
    <row r="5" spans="2:25" ht="12.75"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t="s">
        <v>48</v>
      </c>
    </row>
    <row r="6" spans="2:24" ht="12.75"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 t="s">
        <v>50</v>
      </c>
      <c r="C7" s="1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9" spans="2:29" ht="12.75">
      <c r="B9" s="2" t="s">
        <v>7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4</v>
      </c>
      <c r="I9" s="3">
        <v>5</v>
      </c>
      <c r="J9" s="3">
        <v>6</v>
      </c>
      <c r="K9" s="3">
        <v>7</v>
      </c>
      <c r="L9" s="3">
        <v>8</v>
      </c>
      <c r="M9" s="3">
        <v>9</v>
      </c>
      <c r="N9" s="3">
        <v>10</v>
      </c>
      <c r="O9" s="3"/>
      <c r="P9" s="3">
        <v>10</v>
      </c>
      <c r="Q9" s="4" t="s">
        <v>8</v>
      </c>
      <c r="R9" s="3">
        <v>11</v>
      </c>
      <c r="S9" s="3">
        <v>12</v>
      </c>
      <c r="T9" s="3" t="s">
        <v>41</v>
      </c>
      <c r="U9" s="3" t="s">
        <v>42</v>
      </c>
      <c r="V9" s="5" t="s">
        <v>9</v>
      </c>
      <c r="W9" s="5" t="s">
        <v>9</v>
      </c>
      <c r="X9" s="5" t="s">
        <v>10</v>
      </c>
      <c r="Y9" s="5" t="s">
        <v>11</v>
      </c>
      <c r="Z9" s="5" t="s">
        <v>12</v>
      </c>
      <c r="AA9" s="5" t="s">
        <v>13</v>
      </c>
      <c r="AB9" s="5" t="s">
        <v>14</v>
      </c>
      <c r="AC9" s="5" t="s">
        <v>15</v>
      </c>
    </row>
    <row r="10" spans="2:29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 t="s">
        <v>47</v>
      </c>
      <c r="U10" s="7"/>
      <c r="V10" s="7"/>
      <c r="W10" s="7" t="s">
        <v>51</v>
      </c>
      <c r="X10" s="7"/>
      <c r="Y10" s="7"/>
      <c r="Z10" s="9" t="s">
        <v>16</v>
      </c>
      <c r="AA10" s="9" t="s">
        <v>17</v>
      </c>
      <c r="AB10" s="9" t="s">
        <v>18</v>
      </c>
      <c r="AC10" s="9" t="s">
        <v>19</v>
      </c>
    </row>
    <row r="11" spans="2:29" ht="12.75">
      <c r="B11" s="10" t="s">
        <v>20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40918.08</v>
      </c>
      <c r="R11" s="11">
        <v>4163.02</v>
      </c>
      <c r="S11" s="11">
        <v>4163.02</v>
      </c>
      <c r="T11" s="11">
        <f>Q11+R11+S11</f>
        <v>49244.12000000001</v>
      </c>
      <c r="U11" s="11">
        <v>1006889.04</v>
      </c>
      <c r="V11" s="11">
        <f>T11+U11</f>
        <v>1056133.1600000001</v>
      </c>
      <c r="W11" s="11">
        <v>8.76</v>
      </c>
      <c r="X11" s="11">
        <f>0.15254237183*V11</f>
        <v>161105.0571947129</v>
      </c>
      <c r="Y11" s="11">
        <f>0.91112291447*V11</f>
        <v>962267.122807611</v>
      </c>
      <c r="Z11" s="12">
        <v>0.9111</v>
      </c>
      <c r="AA11" s="11">
        <f>V11-Y11</f>
        <v>93866.03719238914</v>
      </c>
      <c r="AB11" s="12">
        <v>0.0889</v>
      </c>
      <c r="AC11" s="13">
        <v>1</v>
      </c>
    </row>
    <row r="12" spans="2:29" ht="12.75">
      <c r="B12" s="10" t="s">
        <v>21</v>
      </c>
      <c r="C12" s="11">
        <v>8779.92</v>
      </c>
      <c r="D12" s="11">
        <v>8779.92</v>
      </c>
      <c r="E12" s="11">
        <v>8779.92</v>
      </c>
      <c r="F12" s="11">
        <v>8245.81</v>
      </c>
      <c r="G12" s="11">
        <v>5094.6</v>
      </c>
      <c r="H12" s="11">
        <f>F12-G12</f>
        <v>3151.209999999999</v>
      </c>
      <c r="I12" s="11">
        <v>8245.81</v>
      </c>
      <c r="J12" s="11">
        <v>8245.81</v>
      </c>
      <c r="K12" s="11">
        <v>8740.53</v>
      </c>
      <c r="L12" s="11">
        <v>8740.53</v>
      </c>
      <c r="M12" s="11"/>
      <c r="N12" s="11">
        <v>10588.89</v>
      </c>
      <c r="O12" s="11"/>
      <c r="P12" s="11">
        <f>N12-O12</f>
        <v>10588.89</v>
      </c>
      <c r="Q12" s="11">
        <f>C12+D12+E12++H12+I12+J12+K12+L12+M12+P12</f>
        <v>74052.54</v>
      </c>
      <c r="R12" s="11">
        <v>10588.89</v>
      </c>
      <c r="S12" s="11">
        <v>10588.89</v>
      </c>
      <c r="T12" s="11">
        <f>Q12+R12+S12</f>
        <v>95230.31999999999</v>
      </c>
      <c r="U12" s="11">
        <v>1966867.72</v>
      </c>
      <c r="V12" s="11">
        <f>T12+U12</f>
        <v>2062098.04</v>
      </c>
      <c r="W12" s="11">
        <v>17.11</v>
      </c>
      <c r="X12" s="11">
        <f>0.15254237183*V12</f>
        <v>314557.3259675942</v>
      </c>
      <c r="Y12" s="11">
        <f>0.91112291447*V12</f>
        <v>1878824.7761276748</v>
      </c>
      <c r="Z12" s="12">
        <v>0.9111</v>
      </c>
      <c r="AA12" s="11">
        <f>V12-Y12</f>
        <v>183273.2638723252</v>
      </c>
      <c r="AB12" s="12">
        <v>0.0889</v>
      </c>
      <c r="AC12" s="13">
        <v>1</v>
      </c>
    </row>
    <row r="13" spans="2:29" ht="12.75">
      <c r="B13" s="10" t="s">
        <v>22</v>
      </c>
      <c r="C13" s="11">
        <v>8744.4</v>
      </c>
      <c r="D13" s="11">
        <v>6979.2</v>
      </c>
      <c r="E13" s="11">
        <v>7945.56</v>
      </c>
      <c r="F13" s="11">
        <v>7721.28</v>
      </c>
      <c r="G13" s="11">
        <v>2693.6</v>
      </c>
      <c r="H13" s="11">
        <f>F13-G13</f>
        <v>5027.68</v>
      </c>
      <c r="I13" s="11">
        <v>8520.12</v>
      </c>
      <c r="J13" s="11">
        <v>8394.12</v>
      </c>
      <c r="K13" s="11">
        <v>6584.41</v>
      </c>
      <c r="L13" s="11">
        <v>8050.99</v>
      </c>
      <c r="M13" s="11">
        <v>6856.16</v>
      </c>
      <c r="N13" s="11">
        <v>6614.34</v>
      </c>
      <c r="O13" s="11">
        <v>1146.24</v>
      </c>
      <c r="P13" s="11">
        <f>N13-O13</f>
        <v>5468.1</v>
      </c>
      <c r="Q13" s="11">
        <f>C13+D13+E13+H13+I13+J13+K13+L13+M13+P13</f>
        <v>72570.74</v>
      </c>
      <c r="R13" s="11">
        <v>6473.34</v>
      </c>
      <c r="S13" s="11">
        <v>6332.34</v>
      </c>
      <c r="T13" s="11">
        <f>Q13+R13+S13</f>
        <v>85376.42</v>
      </c>
      <c r="U13" s="11">
        <v>1187373.89</v>
      </c>
      <c r="V13" s="11">
        <f>T13+U13</f>
        <v>1272750.3099999998</v>
      </c>
      <c r="W13" s="11">
        <v>10.56</v>
      </c>
      <c r="X13" s="11">
        <f aca="true" t="shared" si="0" ref="X13:X35">0.15254237183*V13</f>
        <v>194148.35103476772</v>
      </c>
      <c r="Y13" s="11">
        <f aca="true" t="shared" si="1" ref="Y13:Y34">0.91112291447*V13</f>
        <v>1159631.9718397958</v>
      </c>
      <c r="Z13" s="12">
        <v>0.9111</v>
      </c>
      <c r="AA13" s="11">
        <f aca="true" t="shared" si="2" ref="AA13:AA34">V13-Y13</f>
        <v>113118.338160204</v>
      </c>
      <c r="AB13" s="12">
        <v>0.0889</v>
      </c>
      <c r="AC13" s="13">
        <v>1</v>
      </c>
    </row>
    <row r="14" spans="2:29" ht="12.75">
      <c r="B14" s="10" t="s">
        <v>23</v>
      </c>
      <c r="C14" s="11">
        <v>202.39</v>
      </c>
      <c r="D14" s="11">
        <v>202.39</v>
      </c>
      <c r="E14" s="11">
        <v>202.39</v>
      </c>
      <c r="F14" s="11">
        <v>190.08</v>
      </c>
      <c r="G14" s="11">
        <v>116.77</v>
      </c>
      <c r="H14" s="11">
        <f>F14-G14</f>
        <v>73.31000000000002</v>
      </c>
      <c r="I14" s="11">
        <v>190.08</v>
      </c>
      <c r="J14" s="11">
        <v>190.08</v>
      </c>
      <c r="K14" s="11">
        <v>190.08</v>
      </c>
      <c r="L14" s="11">
        <v>190.08</v>
      </c>
      <c r="M14" s="11">
        <v>193.5</v>
      </c>
      <c r="N14" s="11">
        <v>180.22</v>
      </c>
      <c r="O14" s="11"/>
      <c r="P14" s="11">
        <f>N14-O14</f>
        <v>180.22</v>
      </c>
      <c r="Q14" s="11">
        <f>C14+D14+E14+H14+I14+J14+K14+L14+M14+P14</f>
        <v>1814.52</v>
      </c>
      <c r="R14" s="11">
        <v>180.22</v>
      </c>
      <c r="S14" s="11">
        <v>180.22</v>
      </c>
      <c r="T14" s="11">
        <f aca="true" t="shared" si="3" ref="T14:T30">Q14+R14+S14</f>
        <v>2174.96</v>
      </c>
      <c r="U14" s="11">
        <v>44639.04</v>
      </c>
      <c r="V14" s="11">
        <f aca="true" t="shared" si="4" ref="V14:V35">T14+U14</f>
        <v>46814</v>
      </c>
      <c r="W14" s="11">
        <v>0.39</v>
      </c>
      <c r="X14" s="11">
        <f t="shared" si="0"/>
        <v>7141.1185948496195</v>
      </c>
      <c r="Y14" s="11">
        <f t="shared" si="1"/>
        <v>42653.30811799858</v>
      </c>
      <c r="Z14" s="12">
        <v>0.9111</v>
      </c>
      <c r="AA14" s="11">
        <f t="shared" si="2"/>
        <v>4160.691882001418</v>
      </c>
      <c r="AB14" s="12">
        <v>0.0889</v>
      </c>
      <c r="AC14" s="13">
        <v>1</v>
      </c>
    </row>
    <row r="15" spans="2:29" ht="12.75">
      <c r="B15" s="10" t="s">
        <v>24</v>
      </c>
      <c r="C15" s="11">
        <v>371.12</v>
      </c>
      <c r="D15" s="11">
        <v>484.64</v>
      </c>
      <c r="E15" s="11">
        <v>133.54</v>
      </c>
      <c r="F15" s="11">
        <v>455.16</v>
      </c>
      <c r="G15" s="11">
        <v>649.99</v>
      </c>
      <c r="H15" s="11">
        <f>F15-G15</f>
        <v>-194.82999999999998</v>
      </c>
      <c r="I15" s="11">
        <v>34.77</v>
      </c>
      <c r="J15" s="11">
        <v>14.27</v>
      </c>
      <c r="K15" s="11">
        <v>34.77</v>
      </c>
      <c r="L15" s="11">
        <v>455.16</v>
      </c>
      <c r="M15" s="11">
        <v>509.76</v>
      </c>
      <c r="N15" s="11">
        <v>474.77</v>
      </c>
      <c r="O15" s="11"/>
      <c r="P15" s="11">
        <f>N15-O15</f>
        <v>474.77</v>
      </c>
      <c r="Q15" s="11">
        <f>C15+D15+E15+H15++I15++++J15++++K15++L15+M15++P15</f>
        <v>2317.9700000000003</v>
      </c>
      <c r="R15" s="11">
        <v>474.77</v>
      </c>
      <c r="S15" s="11">
        <v>474.77</v>
      </c>
      <c r="T15" s="11">
        <f t="shared" si="3"/>
        <v>3267.51</v>
      </c>
      <c r="U15" s="11">
        <v>94953.26</v>
      </c>
      <c r="V15" s="11">
        <f t="shared" si="4"/>
        <v>98220.76999999999</v>
      </c>
      <c r="W15" s="11">
        <v>0.08</v>
      </c>
      <c r="X15" s="11">
        <f t="shared" si="0"/>
        <v>14982.829218768908</v>
      </c>
      <c r="Y15" s="11">
        <f t="shared" si="1"/>
        <v>89491.19422388753</v>
      </c>
      <c r="Z15" s="12">
        <v>0.9111</v>
      </c>
      <c r="AA15" s="11">
        <f t="shared" si="2"/>
        <v>8729.575776112455</v>
      </c>
      <c r="AB15" s="12">
        <v>0.0889</v>
      </c>
      <c r="AC15" s="13">
        <v>1</v>
      </c>
    </row>
    <row r="16" spans="2:29" ht="12.75">
      <c r="B16" s="10" t="s">
        <v>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f t="shared" si="3"/>
        <v>0</v>
      </c>
      <c r="U16" s="11">
        <v>126630</v>
      </c>
      <c r="V16" s="11">
        <f t="shared" si="4"/>
        <v>126630</v>
      </c>
      <c r="W16" s="11">
        <v>1.05</v>
      </c>
      <c r="X16" s="11">
        <f t="shared" si="0"/>
        <v>19316.440544832898</v>
      </c>
      <c r="Y16" s="11">
        <f t="shared" si="1"/>
        <v>115375.49465933611</v>
      </c>
      <c r="Z16" s="12">
        <v>0.9111</v>
      </c>
      <c r="AA16" s="11">
        <f t="shared" si="2"/>
        <v>11254.50534066389</v>
      </c>
      <c r="AB16" s="12">
        <v>0.0889</v>
      </c>
      <c r="AC16" s="13">
        <v>1</v>
      </c>
    </row>
    <row r="17" spans="2:29" ht="12.75">
      <c r="B17" s="10" t="s">
        <v>26</v>
      </c>
      <c r="C17" s="11">
        <v>2193</v>
      </c>
      <c r="D17" s="11">
        <v>2193</v>
      </c>
      <c r="E17" s="11">
        <v>2193</v>
      </c>
      <c r="F17" s="11">
        <v>2064</v>
      </c>
      <c r="G17" s="11">
        <v>1217.84</v>
      </c>
      <c r="H17" s="11">
        <f aca="true" t="shared" si="5" ref="H17:H25">F17-G17</f>
        <v>846.1600000000001</v>
      </c>
      <c r="I17" s="11">
        <v>2064</v>
      </c>
      <c r="J17" s="11">
        <v>2064</v>
      </c>
      <c r="K17" s="11">
        <v>2256</v>
      </c>
      <c r="L17" s="11">
        <v>2256</v>
      </c>
      <c r="M17" s="11">
        <v>2115</v>
      </c>
      <c r="N17" s="11">
        <v>1974</v>
      </c>
      <c r="O17" s="11"/>
      <c r="P17" s="11">
        <f aca="true" t="shared" si="6" ref="P17:P25">N17-O17</f>
        <v>1974</v>
      </c>
      <c r="Q17" s="11">
        <f>C17+D17+E17+H17+I17+J17+K17+L17+M17+P17</f>
        <v>20154.16</v>
      </c>
      <c r="R17" s="11">
        <v>1974</v>
      </c>
      <c r="S17" s="11">
        <v>1974</v>
      </c>
      <c r="T17" s="11">
        <f t="shared" si="3"/>
        <v>24102.16</v>
      </c>
      <c r="U17" s="11">
        <v>451488</v>
      </c>
      <c r="V17" s="11">
        <f t="shared" si="4"/>
        <v>475590.16</v>
      </c>
      <c r="W17" s="11">
        <v>3.95</v>
      </c>
      <c r="X17" s="11">
        <f t="shared" si="0"/>
        <v>72547.65102540918</v>
      </c>
      <c r="Y17" s="11">
        <f t="shared" si="1"/>
        <v>433321.0926724536</v>
      </c>
      <c r="Z17" s="12">
        <v>0.9111</v>
      </c>
      <c r="AA17" s="11">
        <f t="shared" si="2"/>
        <v>42269.06732754636</v>
      </c>
      <c r="AB17" s="12">
        <v>0.0889</v>
      </c>
      <c r="AC17" s="13">
        <v>1</v>
      </c>
    </row>
    <row r="18" spans="2:29" ht="12.75">
      <c r="B18" s="10" t="s">
        <v>27</v>
      </c>
      <c r="C18" s="11">
        <v>537.9</v>
      </c>
      <c r="D18" s="11">
        <v>537.9</v>
      </c>
      <c r="E18" s="11">
        <v>537.9</v>
      </c>
      <c r="F18" s="11">
        <v>505.18</v>
      </c>
      <c r="G18" s="11">
        <v>307.62</v>
      </c>
      <c r="H18" s="11">
        <f t="shared" si="5"/>
        <v>197.56</v>
      </c>
      <c r="I18" s="11">
        <v>505.18</v>
      </c>
      <c r="J18" s="11">
        <v>505.18</v>
      </c>
      <c r="K18" s="11">
        <v>505.18</v>
      </c>
      <c r="L18" s="11">
        <v>505.18</v>
      </c>
      <c r="M18" s="11">
        <v>514.5</v>
      </c>
      <c r="N18" s="11">
        <v>479.18</v>
      </c>
      <c r="O18" s="11"/>
      <c r="P18" s="11">
        <f t="shared" si="6"/>
        <v>479.18</v>
      </c>
      <c r="Q18" s="11">
        <f>C18+D18+E18+H18+I18+J18++K18+L18+M18+P18</f>
        <v>4825.66</v>
      </c>
      <c r="R18" s="11">
        <v>479.18</v>
      </c>
      <c r="S18" s="11">
        <v>479.18</v>
      </c>
      <c r="T18" s="11">
        <f t="shared" si="3"/>
        <v>5784.02</v>
      </c>
      <c r="U18" s="11">
        <v>118652.36</v>
      </c>
      <c r="V18" s="11">
        <f t="shared" si="4"/>
        <v>124436.38</v>
      </c>
      <c r="W18" s="11">
        <v>1.03</v>
      </c>
      <c r="X18" s="11">
        <f t="shared" si="0"/>
        <v>18981.820547139174</v>
      </c>
      <c r="Y18" s="11">
        <f t="shared" si="1"/>
        <v>113376.83721169643</v>
      </c>
      <c r="Z18" s="12">
        <v>0.9111</v>
      </c>
      <c r="AA18" s="11">
        <f t="shared" si="2"/>
        <v>11059.542788303574</v>
      </c>
      <c r="AB18" s="12">
        <v>0.0889</v>
      </c>
      <c r="AC18" s="13">
        <v>1</v>
      </c>
    </row>
    <row r="19" spans="2:29" ht="12.75">
      <c r="B19" s="10" t="s">
        <v>28</v>
      </c>
      <c r="C19" s="11">
        <v>687.08</v>
      </c>
      <c r="D19" s="11">
        <v>687.08</v>
      </c>
      <c r="E19" s="11">
        <v>687.08</v>
      </c>
      <c r="F19" s="11">
        <v>645.28</v>
      </c>
      <c r="G19" s="11">
        <v>397.62</v>
      </c>
      <c r="H19" s="11">
        <f t="shared" si="5"/>
        <v>247.65999999999997</v>
      </c>
      <c r="I19" s="11">
        <v>645.28</v>
      </c>
      <c r="J19" s="11">
        <v>645.28</v>
      </c>
      <c r="K19" s="11">
        <v>645.28</v>
      </c>
      <c r="L19" s="11">
        <v>645.28</v>
      </c>
      <c r="M19" s="11">
        <v>608.9</v>
      </c>
      <c r="N19" s="11">
        <v>567.1</v>
      </c>
      <c r="O19" s="11"/>
      <c r="P19" s="11">
        <f t="shared" si="6"/>
        <v>567.1</v>
      </c>
      <c r="Q19" s="11">
        <f>C19+D19+E19+H19+I19+J19+K19++L19++M19+P19</f>
        <v>6066.0199999999995</v>
      </c>
      <c r="R19" s="11">
        <v>567.1</v>
      </c>
      <c r="S19" s="11">
        <v>567.1</v>
      </c>
      <c r="T19" s="11">
        <f t="shared" si="3"/>
        <v>7200.22</v>
      </c>
      <c r="U19" s="11">
        <v>147631.68</v>
      </c>
      <c r="V19" s="11">
        <f t="shared" si="4"/>
        <v>154831.9</v>
      </c>
      <c r="W19" s="11">
        <v>1.29</v>
      </c>
      <c r="X19" s="11">
        <f t="shared" si="0"/>
        <v>23618.425260945376</v>
      </c>
      <c r="Y19" s="11">
        <f t="shared" si="1"/>
        <v>141070.89198092758</v>
      </c>
      <c r="Z19" s="12">
        <v>0.9111</v>
      </c>
      <c r="AA19" s="11">
        <f t="shared" si="2"/>
        <v>13761.008019072411</v>
      </c>
      <c r="AB19" s="12">
        <v>0.0889</v>
      </c>
      <c r="AC19" s="13">
        <v>1</v>
      </c>
    </row>
    <row r="20" spans="2:29" ht="12.75">
      <c r="B20" s="10" t="s">
        <v>29</v>
      </c>
      <c r="C20" s="11">
        <v>3208.72</v>
      </c>
      <c r="D20" s="11">
        <v>2548.33</v>
      </c>
      <c r="E20" s="11">
        <v>3049.19</v>
      </c>
      <c r="F20" s="11">
        <v>2829.37</v>
      </c>
      <c r="G20" s="11">
        <v>988.27</v>
      </c>
      <c r="H20" s="11">
        <f t="shared" si="5"/>
        <v>1841.1</v>
      </c>
      <c r="I20" s="11">
        <v>3077.27</v>
      </c>
      <c r="J20" s="11">
        <v>3088.8</v>
      </c>
      <c r="K20" s="11">
        <v>2506.83</v>
      </c>
      <c r="L20" s="11">
        <v>2931.85</v>
      </c>
      <c r="M20" s="11">
        <v>2604.86</v>
      </c>
      <c r="N20" s="11">
        <v>2561.62</v>
      </c>
      <c r="O20" s="11">
        <v>417.92</v>
      </c>
      <c r="P20" s="11">
        <f t="shared" si="6"/>
        <v>2143.7</v>
      </c>
      <c r="Q20" s="11">
        <f>C20+D20+E20+H20+I20+J20+K20+L20+M20+P20</f>
        <v>27000.649999999998</v>
      </c>
      <c r="R20" s="11">
        <v>2313.54</v>
      </c>
      <c r="S20" s="11">
        <v>2348.98</v>
      </c>
      <c r="T20" s="11">
        <f t="shared" si="3"/>
        <v>31663.17</v>
      </c>
      <c r="U20" s="11">
        <v>433420.41</v>
      </c>
      <c r="V20" s="11">
        <f t="shared" si="4"/>
        <v>465083.57999999996</v>
      </c>
      <c r="W20" s="11">
        <v>3.86</v>
      </c>
      <c r="X20" s="11">
        <f t="shared" si="0"/>
        <v>70944.95239238754</v>
      </c>
      <c r="Y20" s="11">
        <f t="shared" si="1"/>
        <v>423748.3068817414</v>
      </c>
      <c r="Z20" s="12">
        <v>0.9111</v>
      </c>
      <c r="AA20" s="11">
        <f t="shared" si="2"/>
        <v>41335.27311825857</v>
      </c>
      <c r="AB20" s="12">
        <v>0.0889</v>
      </c>
      <c r="AC20" s="13">
        <v>1</v>
      </c>
    </row>
    <row r="21" spans="2:29" ht="12.75">
      <c r="B21" s="10" t="s">
        <v>30</v>
      </c>
      <c r="C21" s="11">
        <v>3208.72</v>
      </c>
      <c r="D21" s="11">
        <v>2548.33</v>
      </c>
      <c r="E21" s="11">
        <v>3049.19</v>
      </c>
      <c r="F21" s="11">
        <v>2829.37</v>
      </c>
      <c r="G21" s="11">
        <v>988.31</v>
      </c>
      <c r="H21" s="11">
        <f t="shared" si="5"/>
        <v>1841.06</v>
      </c>
      <c r="I21" s="11">
        <v>3077.27</v>
      </c>
      <c r="J21" s="11">
        <v>3088.8</v>
      </c>
      <c r="K21" s="11">
        <v>2506.83</v>
      </c>
      <c r="L21" s="11">
        <v>2931.85</v>
      </c>
      <c r="M21" s="11">
        <v>0</v>
      </c>
      <c r="N21" s="11">
        <v>0</v>
      </c>
      <c r="O21" s="11">
        <v>223.71</v>
      </c>
      <c r="P21" s="11">
        <f t="shared" si="6"/>
        <v>-223.71</v>
      </c>
      <c r="Q21" s="11">
        <v>30821.24</v>
      </c>
      <c r="R21" s="11">
        <v>2313.54</v>
      </c>
      <c r="S21" s="11">
        <v>2348.98</v>
      </c>
      <c r="T21" s="11">
        <f t="shared" si="3"/>
        <v>35483.76</v>
      </c>
      <c r="U21" s="11">
        <v>434958.29</v>
      </c>
      <c r="V21" s="11">
        <f t="shared" si="4"/>
        <v>470442.05</v>
      </c>
      <c r="W21" s="11">
        <v>3.9</v>
      </c>
      <c r="X21" s="11">
        <f t="shared" si="0"/>
        <v>71762.34611556744</v>
      </c>
      <c r="Y21" s="11">
        <f t="shared" si="1"/>
        <v>428630.5316852415</v>
      </c>
      <c r="Z21" s="12">
        <v>0.9111</v>
      </c>
      <c r="AA21" s="11">
        <f t="shared" si="2"/>
        <v>41811.51831475849</v>
      </c>
      <c r="AB21" s="12">
        <v>0.0889</v>
      </c>
      <c r="AC21" s="13">
        <v>1</v>
      </c>
    </row>
    <row r="22" spans="2:29" ht="12.75">
      <c r="B22" s="10" t="s">
        <v>31</v>
      </c>
      <c r="C22" s="11">
        <v>2190.26</v>
      </c>
      <c r="D22" s="11">
        <v>1748.13</v>
      </c>
      <c r="E22" s="11">
        <v>1990.17</v>
      </c>
      <c r="F22" s="11">
        <v>1933.99</v>
      </c>
      <c r="G22" s="11">
        <v>673.26</v>
      </c>
      <c r="H22" s="11">
        <f t="shared" si="5"/>
        <v>1260.73</v>
      </c>
      <c r="I22" s="11">
        <v>2134.08</v>
      </c>
      <c r="J22" s="11">
        <v>2102.52</v>
      </c>
      <c r="K22" s="11">
        <v>1648.41</v>
      </c>
      <c r="L22" s="11">
        <v>2015.77</v>
      </c>
      <c r="M22" s="11">
        <v>0</v>
      </c>
      <c r="N22" s="11">
        <v>0</v>
      </c>
      <c r="O22" s="11">
        <v>152.49</v>
      </c>
      <c r="P22" s="11">
        <f t="shared" si="6"/>
        <v>-152.49</v>
      </c>
      <c r="Q22" s="11">
        <f>C22+D22+E22+H22+I22+J22+K22+L22+M22+P22</f>
        <v>14937.580000000002</v>
      </c>
      <c r="R22" s="11">
        <v>1627.06</v>
      </c>
      <c r="S22" s="11">
        <v>1591.62</v>
      </c>
      <c r="T22" s="11">
        <f t="shared" si="3"/>
        <v>18156.260000000002</v>
      </c>
      <c r="U22" s="11">
        <v>298817.38</v>
      </c>
      <c r="V22" s="11">
        <f t="shared" si="4"/>
        <v>316973.64</v>
      </c>
      <c r="W22" s="11">
        <v>2.63</v>
      </c>
      <c r="X22" s="11">
        <f t="shared" si="0"/>
        <v>48351.910853188565</v>
      </c>
      <c r="Y22" s="11">
        <f t="shared" si="1"/>
        <v>288801.9466869646</v>
      </c>
      <c r="Z22" s="12">
        <v>0.9111</v>
      </c>
      <c r="AA22" s="11">
        <f t="shared" si="2"/>
        <v>28171.693313035415</v>
      </c>
      <c r="AB22" s="12">
        <v>0.0889</v>
      </c>
      <c r="AC22" s="13">
        <v>1</v>
      </c>
    </row>
    <row r="23" spans="2:29" ht="12.75">
      <c r="B23" s="10" t="s">
        <v>32</v>
      </c>
      <c r="C23" s="11">
        <v>2705.61</v>
      </c>
      <c r="D23" s="11">
        <v>2705.61</v>
      </c>
      <c r="E23" s="11">
        <v>2705.61</v>
      </c>
      <c r="F23" s="11">
        <v>2541.02</v>
      </c>
      <c r="G23" s="11">
        <v>1553.22</v>
      </c>
      <c r="H23" s="11">
        <f t="shared" si="5"/>
        <v>987.8</v>
      </c>
      <c r="I23" s="11">
        <v>2541.02</v>
      </c>
      <c r="J23" s="11">
        <v>2541.02</v>
      </c>
      <c r="K23" s="11">
        <v>2541.02</v>
      </c>
      <c r="L23" s="11">
        <v>2541.02</v>
      </c>
      <c r="M23" s="11">
        <v>2397.76</v>
      </c>
      <c r="N23" s="11">
        <v>2233.17</v>
      </c>
      <c r="O23" s="11"/>
      <c r="P23" s="11">
        <f t="shared" si="6"/>
        <v>2233.17</v>
      </c>
      <c r="Q23" s="11">
        <f>C23+D23+E23+H23+I23+J23+K23+L23+M23+P23</f>
        <v>23899.64</v>
      </c>
      <c r="R23" s="11">
        <v>2233.17</v>
      </c>
      <c r="S23" s="11">
        <v>2233.17</v>
      </c>
      <c r="T23" s="11">
        <f t="shared" si="3"/>
        <v>28365.979999999996</v>
      </c>
      <c r="U23" s="11">
        <v>581353.44</v>
      </c>
      <c r="V23" s="11">
        <f t="shared" si="4"/>
        <v>609719.4199999999</v>
      </c>
      <c r="W23" s="11">
        <v>5.08</v>
      </c>
      <c r="X23" s="11">
        <f t="shared" si="0"/>
        <v>93008.04647761192</v>
      </c>
      <c r="Y23" s="11">
        <f t="shared" si="1"/>
        <v>555529.334959358</v>
      </c>
      <c r="Z23" s="12">
        <v>0.9111</v>
      </c>
      <c r="AA23" s="11">
        <f t="shared" si="2"/>
        <v>54190.08504064195</v>
      </c>
      <c r="AB23" s="12">
        <v>0.0889</v>
      </c>
      <c r="AC23" s="13">
        <v>1</v>
      </c>
    </row>
    <row r="24" spans="2:29" ht="12.75">
      <c r="B24" s="10" t="s">
        <v>33</v>
      </c>
      <c r="C24" s="11">
        <v>628.47</v>
      </c>
      <c r="D24" s="11">
        <v>628.47</v>
      </c>
      <c r="E24" s="11">
        <v>628.47</v>
      </c>
      <c r="F24" s="11">
        <v>590.24</v>
      </c>
      <c r="G24" s="11">
        <v>347.39</v>
      </c>
      <c r="H24" s="11">
        <f t="shared" si="5"/>
        <v>242.85000000000002</v>
      </c>
      <c r="I24" s="11">
        <v>590.24</v>
      </c>
      <c r="J24" s="11">
        <v>590.24</v>
      </c>
      <c r="K24" s="11">
        <v>590.24</v>
      </c>
      <c r="L24" s="11">
        <v>590.24</v>
      </c>
      <c r="M24" s="11">
        <v>556.96</v>
      </c>
      <c r="N24" s="11">
        <v>518.73</v>
      </c>
      <c r="O24" s="11"/>
      <c r="P24" s="11">
        <f t="shared" si="6"/>
        <v>518.73</v>
      </c>
      <c r="Q24" s="11">
        <f>C24+D24+E24+H24++I24++J24+K24+L24+M24+P24</f>
        <v>5564.91</v>
      </c>
      <c r="R24" s="11">
        <v>518.73</v>
      </c>
      <c r="S24" s="11">
        <v>518.73</v>
      </c>
      <c r="T24" s="11">
        <f t="shared" si="3"/>
        <v>6602.369999999999</v>
      </c>
      <c r="U24" s="11">
        <v>135041.28</v>
      </c>
      <c r="V24" s="11">
        <f t="shared" si="4"/>
        <v>141643.65</v>
      </c>
      <c r="W24" s="11">
        <v>1.18</v>
      </c>
      <c r="X24" s="11">
        <f t="shared" si="0"/>
        <v>21606.658325658376</v>
      </c>
      <c r="Y24" s="11">
        <f t="shared" si="1"/>
        <v>129054.77520416862</v>
      </c>
      <c r="Z24" s="12">
        <v>0.9111</v>
      </c>
      <c r="AA24" s="11">
        <f t="shared" si="2"/>
        <v>12588.874795831376</v>
      </c>
      <c r="AB24" s="12">
        <v>0.0889</v>
      </c>
      <c r="AC24" s="13">
        <v>1</v>
      </c>
    </row>
    <row r="25" spans="2:29" ht="12.75">
      <c r="B25" s="10" t="s">
        <v>34</v>
      </c>
      <c r="C25" s="11">
        <v>337.49</v>
      </c>
      <c r="D25" s="11">
        <v>372.14</v>
      </c>
      <c r="E25" s="11">
        <v>325.65</v>
      </c>
      <c r="F25" s="11">
        <v>316.8</v>
      </c>
      <c r="G25" s="11">
        <v>171.49</v>
      </c>
      <c r="H25" s="11">
        <f t="shared" si="5"/>
        <v>145.31</v>
      </c>
      <c r="I25" s="11">
        <v>269.42</v>
      </c>
      <c r="J25" s="11">
        <v>235.89</v>
      </c>
      <c r="K25" s="11">
        <v>240.01</v>
      </c>
      <c r="L25" s="11">
        <v>199.18</v>
      </c>
      <c r="M25" s="11"/>
      <c r="N25" s="11">
        <v>0</v>
      </c>
      <c r="O25" s="11"/>
      <c r="P25" s="11">
        <f t="shared" si="6"/>
        <v>0</v>
      </c>
      <c r="Q25" s="11">
        <f>C25+D25+E25+H25+I25+J25++K25+L25</f>
        <v>2125.09</v>
      </c>
      <c r="R25" s="11"/>
      <c r="S25" s="11"/>
      <c r="T25" s="11">
        <f t="shared" si="3"/>
        <v>2125.09</v>
      </c>
      <c r="U25" s="11">
        <v>59980.45</v>
      </c>
      <c r="V25" s="11">
        <f t="shared" si="4"/>
        <v>62105.53999999999</v>
      </c>
      <c r="W25" s="11">
        <v>0.52</v>
      </c>
      <c r="X25" s="11">
        <f t="shared" si="0"/>
        <v>9473.726375382937</v>
      </c>
      <c r="Y25" s="11">
        <f t="shared" si="1"/>
        <v>56585.78060953316</v>
      </c>
      <c r="Z25" s="12">
        <v>0.9111</v>
      </c>
      <c r="AA25" s="11">
        <f t="shared" si="2"/>
        <v>5519.759390466832</v>
      </c>
      <c r="AB25" s="12">
        <v>0.0889</v>
      </c>
      <c r="AC25" s="13">
        <v>1</v>
      </c>
    </row>
    <row r="26" spans="2:29" ht="12.75">
      <c r="B26" s="10" t="s">
        <v>35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f t="shared" si="3"/>
        <v>0</v>
      </c>
      <c r="U26" s="11">
        <v>12586.88</v>
      </c>
      <c r="V26" s="11">
        <f t="shared" si="4"/>
        <v>12586.88</v>
      </c>
      <c r="W26" s="11">
        <v>0.1</v>
      </c>
      <c r="X26" s="11">
        <f t="shared" si="0"/>
        <v>1920.0325291395902</v>
      </c>
      <c r="Y26" s="11">
        <f t="shared" si="1"/>
        <v>11468.194789684154</v>
      </c>
      <c r="Z26" s="12">
        <v>0.9111</v>
      </c>
      <c r="AA26" s="11">
        <f t="shared" si="2"/>
        <v>1118.6852103158453</v>
      </c>
      <c r="AB26" s="12">
        <v>0.0889</v>
      </c>
      <c r="AC26" s="13">
        <v>1</v>
      </c>
    </row>
    <row r="27" spans="2:29" ht="12.75">
      <c r="B27" s="10" t="s">
        <v>36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f t="shared" si="3"/>
        <v>0</v>
      </c>
      <c r="U27" s="11">
        <v>46748</v>
      </c>
      <c r="V27" s="11">
        <f t="shared" si="4"/>
        <v>46748</v>
      </c>
      <c r="W27" s="11">
        <v>0.39</v>
      </c>
      <c r="X27" s="11">
        <f t="shared" si="0"/>
        <v>7131.05079830884</v>
      </c>
      <c r="Y27" s="11">
        <f t="shared" si="1"/>
        <v>42593.17400564356</v>
      </c>
      <c r="Z27" s="12">
        <v>0.9111</v>
      </c>
      <c r="AA27" s="11">
        <f t="shared" si="2"/>
        <v>4154.825994356441</v>
      </c>
      <c r="AB27" s="12">
        <v>0.0889</v>
      </c>
      <c r="AC27" s="13">
        <v>1</v>
      </c>
    </row>
    <row r="28" spans="2:29" ht="12.75">
      <c r="B28" s="10" t="s">
        <v>37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>
        <f t="shared" si="3"/>
        <v>0</v>
      </c>
      <c r="U28" s="11">
        <v>140864.6</v>
      </c>
      <c r="V28" s="11">
        <f t="shared" si="4"/>
        <v>140864.6</v>
      </c>
      <c r="W28" s="11">
        <v>1.17</v>
      </c>
      <c r="X28" s="11">
        <f t="shared" si="0"/>
        <v>21487.820190884217</v>
      </c>
      <c r="Y28" s="11">
        <f t="shared" si="1"/>
        <v>128344.96489765077</v>
      </c>
      <c r="Z28" s="12">
        <v>0.9111</v>
      </c>
      <c r="AA28" s="11">
        <f t="shared" si="2"/>
        <v>12519.635102349232</v>
      </c>
      <c r="AB28" s="12">
        <v>0.0889</v>
      </c>
      <c r="AC28" s="13">
        <v>1</v>
      </c>
    </row>
    <row r="29" spans="2:29" ht="12.75">
      <c r="B29" s="10" t="s">
        <v>38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>
        <f t="shared" si="3"/>
        <v>0</v>
      </c>
      <c r="U29" s="11">
        <v>10304.88</v>
      </c>
      <c r="V29" s="11">
        <f t="shared" si="4"/>
        <v>10304.88</v>
      </c>
      <c r="W29" s="11">
        <v>0.09</v>
      </c>
      <c r="X29" s="11">
        <f t="shared" si="0"/>
        <v>1571.9308366235302</v>
      </c>
      <c r="Y29" s="11">
        <f t="shared" si="1"/>
        <v>9389.012298863614</v>
      </c>
      <c r="Z29" s="12">
        <v>0.9111</v>
      </c>
      <c r="AA29" s="11">
        <f t="shared" si="2"/>
        <v>915.8677011363852</v>
      </c>
      <c r="AB29" s="12">
        <v>0.0889</v>
      </c>
      <c r="AC29" s="13">
        <v>1</v>
      </c>
    </row>
    <row r="30" spans="2:29" ht="12.75">
      <c r="B30" s="10" t="s">
        <v>39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f t="shared" si="3"/>
        <v>0</v>
      </c>
      <c r="U30" s="11">
        <v>219133.98</v>
      </c>
      <c r="V30" s="11">
        <f t="shared" si="4"/>
        <v>219133.98</v>
      </c>
      <c r="W30" s="11">
        <v>0.08</v>
      </c>
      <c r="X30" s="11">
        <f t="shared" si="0"/>
        <v>33427.21705774778</v>
      </c>
      <c r="Y30" s="11">
        <f t="shared" si="1"/>
        <v>199657.9905170107</v>
      </c>
      <c r="Z30" s="12">
        <v>0.9111</v>
      </c>
      <c r="AA30" s="11">
        <f t="shared" si="2"/>
        <v>19475.989482989302</v>
      </c>
      <c r="AB30" s="12">
        <v>0.0889</v>
      </c>
      <c r="AC30" s="13">
        <v>1</v>
      </c>
    </row>
    <row r="31" spans="2:29" ht="12.75">
      <c r="B31" s="10" t="s">
        <v>43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v>13733.08</v>
      </c>
      <c r="V31" s="11">
        <f t="shared" si="4"/>
        <v>13733.08</v>
      </c>
      <c r="W31" s="11">
        <v>0.11</v>
      </c>
      <c r="X31" s="11">
        <f t="shared" si="0"/>
        <v>2094.876595731136</v>
      </c>
      <c r="Y31" s="11">
        <f t="shared" si="1"/>
        <v>12512.523874249668</v>
      </c>
      <c r="Z31" s="12">
        <v>0.9111</v>
      </c>
      <c r="AA31" s="11">
        <f t="shared" si="2"/>
        <v>1220.5561257503323</v>
      </c>
      <c r="AB31" s="12">
        <v>0.0889</v>
      </c>
      <c r="AC31" s="13">
        <v>1</v>
      </c>
    </row>
    <row r="32" spans="2:29" ht="12.75">
      <c r="B32" s="10" t="s">
        <v>44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58786.71</v>
      </c>
      <c r="V32" s="11">
        <f t="shared" si="4"/>
        <v>58786.71</v>
      </c>
      <c r="W32" s="11">
        <v>0.49</v>
      </c>
      <c r="X32" s="11">
        <f t="shared" si="0"/>
        <v>8967.464175482379</v>
      </c>
      <c r="Y32" s="11">
        <f t="shared" si="1"/>
        <v>53561.918547302696</v>
      </c>
      <c r="Z32" s="12">
        <v>0.9111</v>
      </c>
      <c r="AA32" s="11">
        <f t="shared" si="2"/>
        <v>5224.791452697304</v>
      </c>
      <c r="AB32" s="12">
        <v>0.0889</v>
      </c>
      <c r="AC32" s="13">
        <v>1</v>
      </c>
    </row>
    <row r="33" spans="2:29" ht="12.75">
      <c r="B33" s="10" t="s">
        <v>45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>
        <v>28508.42</v>
      </c>
      <c r="V33" s="11">
        <f t="shared" si="4"/>
        <v>28508.42</v>
      </c>
      <c r="W33" s="11">
        <v>0.24</v>
      </c>
      <c r="X33" s="11">
        <f t="shared" si="0"/>
        <v>4348.742003925809</v>
      </c>
      <c r="Y33" s="11">
        <f t="shared" si="1"/>
        <v>25974.674717334838</v>
      </c>
      <c r="Z33" s="12">
        <v>0.9111</v>
      </c>
      <c r="AA33" s="11">
        <f t="shared" si="2"/>
        <v>2533.7452826651606</v>
      </c>
      <c r="AB33" s="12">
        <v>0.0889</v>
      </c>
      <c r="AC33" s="13">
        <v>1</v>
      </c>
    </row>
    <row r="34" spans="2:29" ht="12.75">
      <c r="B34" s="10" t="s">
        <v>46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108953.16</v>
      </c>
      <c r="V34" s="11">
        <f t="shared" si="4"/>
        <v>108953.16</v>
      </c>
      <c r="W34" s="11">
        <v>0.9</v>
      </c>
      <c r="X34" s="11">
        <f t="shared" si="0"/>
        <v>16619.973444773485</v>
      </c>
      <c r="Y34" s="11">
        <f t="shared" si="1"/>
        <v>99269.72067991624</v>
      </c>
      <c r="Z34" s="12">
        <v>0.9111</v>
      </c>
      <c r="AA34" s="11">
        <f t="shared" si="2"/>
        <v>9683.439320083766</v>
      </c>
      <c r="AB34" s="12">
        <v>0.0889</v>
      </c>
      <c r="AC34" s="13">
        <v>1</v>
      </c>
    </row>
    <row r="35" spans="2:30" ht="12.75">
      <c r="B35" s="6" t="s">
        <v>40</v>
      </c>
      <c r="C35" s="8">
        <f>SUM(C12:C25)</f>
        <v>33795.08</v>
      </c>
      <c r="D35" s="8">
        <f>SUM(D12:D25)</f>
        <v>30415.140000000003</v>
      </c>
      <c r="E35" s="8">
        <f>SUM(E12:E25)</f>
        <v>32227.670000000006</v>
      </c>
      <c r="F35" s="8">
        <f>SUM(F12:F25)</f>
        <v>30867.58</v>
      </c>
      <c r="G35" s="8">
        <f>SUM(G11:G25)</f>
        <v>15199.980000000001</v>
      </c>
      <c r="H35" s="8">
        <f>F35-G35</f>
        <v>15667.6</v>
      </c>
      <c r="I35" s="8">
        <f>SUM(I12:I25)</f>
        <v>31894.54</v>
      </c>
      <c r="J35" s="8">
        <f>SUM(J12:J25)</f>
        <v>31706.010000000002</v>
      </c>
      <c r="K35" s="8">
        <f>SUM(K12:K25)</f>
        <v>28989.590000000004</v>
      </c>
      <c r="L35" s="8">
        <f>SUM(L12:L25)</f>
        <v>32053.13</v>
      </c>
      <c r="M35" s="8">
        <f>SUM(M12:M30)</f>
        <v>16357.400000000001</v>
      </c>
      <c r="N35" s="8">
        <f>SUM(N12:N30)</f>
        <v>26192.02</v>
      </c>
      <c r="O35" s="8">
        <f>SUM(O12:O30)</f>
        <v>1940.3600000000001</v>
      </c>
      <c r="P35" s="8">
        <f>N35-O35</f>
        <v>24251.66</v>
      </c>
      <c r="Q35" s="8">
        <f>SUM(Q11:Q30)</f>
        <v>327068.8</v>
      </c>
      <c r="R35" s="8">
        <f>SUM(R11:R30)</f>
        <v>33906.560000000005</v>
      </c>
      <c r="S35" s="8">
        <f>SUM(S11:S30)</f>
        <v>33801</v>
      </c>
      <c r="T35" s="8">
        <f>SUM(T11:T30)</f>
        <v>394776.36</v>
      </c>
      <c r="U35" s="8">
        <f>SUM(U11:U34)</f>
        <v>7728315.95</v>
      </c>
      <c r="V35" s="8">
        <f t="shared" si="4"/>
        <v>8123092.3100000005</v>
      </c>
      <c r="W35" s="8">
        <f>SUM(W11:W34)</f>
        <v>64.96000000000001</v>
      </c>
      <c r="X35" s="8">
        <f t="shared" si="0"/>
        <v>1239115.7675614336</v>
      </c>
      <c r="Y35" s="8">
        <f>SUM(Y11:Y34)</f>
        <v>7401135.539996046</v>
      </c>
      <c r="Z35" s="14">
        <v>0.9111</v>
      </c>
      <c r="AA35" s="8">
        <v>721956.77</v>
      </c>
      <c r="AB35" s="14">
        <v>0.0889</v>
      </c>
      <c r="AC35" s="16">
        <v>1</v>
      </c>
      <c r="AD35" s="1"/>
    </row>
    <row r="36" spans="3:23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2:35" ht="12.75">
      <c r="B37" s="17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2.75">
      <c r="B38" s="17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2.75">
      <c r="B39" s="1" t="s">
        <v>52</v>
      </c>
      <c r="C39" s="1">
        <v>34</v>
      </c>
      <c r="D39" s="1">
        <v>34</v>
      </c>
      <c r="E39" s="1">
        <v>34</v>
      </c>
      <c r="F39" s="1"/>
      <c r="G39" s="1"/>
      <c r="H39" s="1">
        <v>33</v>
      </c>
      <c r="I39" s="1">
        <v>33</v>
      </c>
      <c r="J39" s="1">
        <v>33</v>
      </c>
      <c r="K39" s="1">
        <v>33</v>
      </c>
      <c r="L39" s="1">
        <v>33</v>
      </c>
      <c r="M39" s="1">
        <v>32</v>
      </c>
      <c r="N39" s="1"/>
      <c r="O39" s="1"/>
      <c r="P39" s="1">
        <v>31</v>
      </c>
      <c r="Q39" s="1"/>
      <c r="R39" s="18"/>
      <c r="S39" s="1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2:23" ht="12.75">
      <c r="V40" s="15"/>
      <c r="W40" s="15"/>
    </row>
    <row r="44" spans="17:27" ht="12.75">
      <c r="Q44" s="15"/>
      <c r="AA44" s="15"/>
    </row>
    <row r="45" ht="12.75">
      <c r="Q45" s="15"/>
    </row>
  </sheetData>
  <printOptions/>
  <pageMargins left="0.79" right="0.79" top="0.98" bottom="0.9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ABCDEF</cp:lastModifiedBy>
  <cp:lastPrinted>2013-06-11T09:33:52Z</cp:lastPrinted>
  <dcterms:created xsi:type="dcterms:W3CDTF">2012-11-30T07:40:20Z</dcterms:created>
  <dcterms:modified xsi:type="dcterms:W3CDTF">2013-06-18T16:07:57Z</dcterms:modified>
  <cp:category/>
  <cp:version/>
  <cp:contentType/>
  <cp:contentStatus/>
</cp:coreProperties>
</file>